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0_ncr:8100000_{AA2A47D3-0DA9-4B1A-982E-62988AEBAEF8}" xr6:coauthVersionLast="32" xr6:coauthVersionMax="32" xr10:uidLastSave="{00000000-0000-0000-0000-000000000000}"/>
  <bookViews>
    <workbookView xWindow="0" yWindow="0" windowWidth="22260" windowHeight="12648" activeTab="1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2" l="1"/>
  <c r="T26" i="2" l="1"/>
  <c r="I2" i="2" l="1"/>
  <c r="N2" i="2"/>
  <c r="W2" i="2" s="1"/>
  <c r="T34" i="2"/>
  <c r="T30" i="2"/>
  <c r="H2" i="2"/>
  <c r="AG2" i="2"/>
  <c r="AK2" i="2" l="1"/>
  <c r="AE4" i="2" s="1"/>
  <c r="E56" i="2"/>
  <c r="F56" i="2"/>
  <c r="G56" i="2"/>
  <c r="H56" i="2"/>
  <c r="I56" i="2"/>
  <c r="J56" i="2"/>
  <c r="K56" i="2"/>
  <c r="L56" i="2"/>
  <c r="D56" i="2"/>
  <c r="Y2" i="2" l="1"/>
  <c r="L58" i="2" l="1"/>
  <c r="H58" i="2"/>
  <c r="D58" i="2"/>
  <c r="G58" i="2"/>
  <c r="K58" i="2"/>
  <c r="J58" i="2"/>
  <c r="F58" i="2"/>
  <c r="I58" i="2"/>
  <c r="E58" i="2"/>
  <c r="A1" i="2"/>
  <c r="A3" i="2"/>
  <c r="A2" i="2"/>
  <c r="F62" i="2" l="1"/>
  <c r="A56" i="2"/>
  <c r="AA3" i="2" l="1"/>
  <c r="Q2" i="2"/>
  <c r="AB3" i="2" l="1"/>
</calcChain>
</file>

<file path=xl/sharedStrings.xml><?xml version="1.0" encoding="utf-8"?>
<sst xmlns="http://schemas.openxmlformats.org/spreadsheetml/2006/main" count="82" uniqueCount="68">
  <si>
    <t>Peeyush Yogi ( Ticket, Hyderabad To Banglore )</t>
  </si>
  <si>
    <t xml:space="preserve">Peeyush </t>
  </si>
  <si>
    <t>Nobita T (HB)</t>
  </si>
  <si>
    <t>Ronica T (HB)</t>
  </si>
  <si>
    <t>Yash</t>
  </si>
  <si>
    <t>Ronica  ( Round Trip )</t>
  </si>
  <si>
    <t>Yash (Round Trip)</t>
  </si>
  <si>
    <t>Nobo (Round Trip)</t>
  </si>
  <si>
    <t>Round_Trip_Peeyush</t>
  </si>
  <si>
    <t>Round_Trip_Ronica</t>
  </si>
  <si>
    <t>Round_Trip_Nobo</t>
  </si>
  <si>
    <t xml:space="preserve">Peeyush  4 (Round </t>
  </si>
  <si>
    <t>Credit</t>
  </si>
  <si>
    <t>Debit</t>
  </si>
  <si>
    <t>Total</t>
  </si>
  <si>
    <t>yogi PNB Account</t>
  </si>
  <si>
    <t>Total Amount</t>
  </si>
  <si>
    <t>Yogi Card Account</t>
  </si>
  <si>
    <t xml:space="preserve">Current Amount </t>
  </si>
  <si>
    <t>Account Extra Money Trans</t>
  </si>
  <si>
    <t>Cash</t>
  </si>
  <si>
    <t xml:space="preserve">Peeyush Yogi </t>
  </si>
  <si>
    <t>Advance Hotel Booking</t>
  </si>
  <si>
    <t xml:space="preserve">Bike 01 pulsar </t>
  </si>
  <si>
    <t>Bike 02 Honda City</t>
  </si>
  <si>
    <t>Bike 03 Honda Activa</t>
  </si>
  <si>
    <t>Ronica</t>
  </si>
  <si>
    <t>China</t>
  </si>
  <si>
    <t xml:space="preserve">Tarun </t>
  </si>
  <si>
    <t>Tapasi</t>
  </si>
  <si>
    <t>Ankit</t>
  </si>
  <si>
    <t>Nobita</t>
  </si>
  <si>
    <t>Asish</t>
  </si>
  <si>
    <t>Total Sum</t>
  </si>
  <si>
    <t>Tarun</t>
  </si>
  <si>
    <t xml:space="preserve">Ronica </t>
  </si>
  <si>
    <t>Subhashree</t>
  </si>
  <si>
    <t>Shubha Shree Bus ticekt</t>
  </si>
  <si>
    <t>Bike 04 (Pulsar)</t>
  </si>
  <si>
    <t>Bike 05 (Pulsar)</t>
  </si>
  <si>
    <t>Credit Card Payment</t>
  </si>
  <si>
    <t>Star Market</t>
  </si>
  <si>
    <t>Yash(Cash)</t>
  </si>
  <si>
    <t>Ankit( A/C )</t>
  </si>
  <si>
    <t>Ashish ( A/C )</t>
  </si>
  <si>
    <t>Trip Money</t>
  </si>
  <si>
    <t>GowaliDoddy to Central</t>
  </si>
  <si>
    <t>Esteem Mall to Majestic</t>
  </si>
  <si>
    <t>train ticket</t>
  </si>
  <si>
    <t>Mysore to Hotel</t>
  </si>
  <si>
    <t>auto to garuda mall</t>
  </si>
  <si>
    <t>petrol</t>
  </si>
  <si>
    <t>tarun</t>
  </si>
  <si>
    <t>lunch</t>
  </si>
  <si>
    <t>hotel Payee</t>
  </si>
  <si>
    <r>
      <t xml:space="preserve"> 1980(Bus Ticket) + </t>
    </r>
    <r>
      <rPr>
        <b/>
        <i/>
        <sz val="11"/>
        <color theme="1"/>
        <rFont val="Calibri"/>
        <family val="2"/>
        <scheme val="minor"/>
      </rPr>
      <t>600 (ICIC</t>
    </r>
    <r>
      <rPr>
        <sz val="11"/>
        <color theme="1"/>
        <rFont val="Calibri"/>
        <family val="2"/>
        <scheme val="minor"/>
      </rPr>
      <t xml:space="preserve">) + 1000 hotel Booking + 349 Bike 1 + </t>
    </r>
    <r>
      <rPr>
        <b/>
        <sz val="11"/>
        <color theme="1"/>
        <rFont val="Calibri"/>
        <family val="2"/>
        <scheme val="minor"/>
      </rPr>
      <t xml:space="preserve">5500 Room Rent (April) </t>
    </r>
    <r>
      <rPr>
        <sz val="11"/>
        <color theme="1"/>
        <rFont val="Calibri"/>
        <family val="2"/>
        <scheme val="minor"/>
      </rPr>
      <t xml:space="preserve">+ </t>
    </r>
    <r>
      <rPr>
        <b/>
        <sz val="11"/>
        <color theme="1"/>
        <rFont val="Calibri"/>
        <family val="2"/>
        <scheme val="minor"/>
      </rPr>
      <t xml:space="preserve">732(Ankit Room Rent) </t>
    </r>
    <r>
      <rPr>
        <sz val="11"/>
        <color theme="1"/>
        <rFont val="Calibri"/>
        <family val="2"/>
        <scheme val="minor"/>
      </rPr>
      <t xml:space="preserve">+ </t>
    </r>
    <r>
      <rPr>
        <b/>
        <sz val="11"/>
        <color theme="1"/>
        <rFont val="Calibri"/>
        <family val="2"/>
        <scheme val="minor"/>
      </rPr>
      <t xml:space="preserve">1830 (Tarun Room Rent April ) + </t>
    </r>
    <r>
      <rPr>
        <sz val="11"/>
        <color theme="1"/>
        <rFont val="Calibri"/>
        <family val="2"/>
        <scheme val="minor"/>
      </rPr>
      <t xml:space="preserve">292 (Bike 2) + </t>
    </r>
    <r>
      <rPr>
        <b/>
        <sz val="11"/>
        <color theme="1"/>
        <rFont val="Calibri"/>
        <family val="2"/>
        <scheme val="minor"/>
      </rPr>
      <t xml:space="preserve">450 (Nihal Boss) + </t>
    </r>
    <r>
      <rPr>
        <sz val="11"/>
        <color theme="1"/>
        <rFont val="Calibri"/>
        <family val="2"/>
        <scheme val="minor"/>
      </rPr>
      <t>292( Bike 03 ) + 500(cash) + 1000 (Asshish) + 1000(Ankit)+</t>
    </r>
    <r>
      <rPr>
        <b/>
        <sz val="11"/>
        <color theme="1"/>
        <rFont val="Calibri"/>
        <family val="2"/>
        <scheme val="minor"/>
      </rPr>
      <t>2000(ankit previous) +</t>
    </r>
    <r>
      <rPr>
        <sz val="11"/>
        <color theme="1"/>
        <rFont val="Calibri"/>
        <family val="2"/>
        <scheme val="minor"/>
      </rPr>
      <t>4000 counter hote</t>
    </r>
    <r>
      <rPr>
        <b/>
        <sz val="11"/>
        <color theme="1"/>
        <rFont val="Calibri"/>
        <family val="2"/>
        <scheme val="minor"/>
      </rPr>
      <t>l</t>
    </r>
  </si>
  <si>
    <t>cab</t>
  </si>
  <si>
    <t>brindawan Gardin Ticket</t>
  </si>
  <si>
    <t>dinner</t>
  </si>
  <si>
    <t>Coconut Juice</t>
  </si>
  <si>
    <t>Mysore Palace</t>
  </si>
  <si>
    <t>auto to railway</t>
  </si>
  <si>
    <t>snacks</t>
  </si>
  <si>
    <t>Fruit bowl</t>
  </si>
  <si>
    <t>Snacks Morning after Chamunda</t>
  </si>
  <si>
    <t>Cab01</t>
  </si>
  <si>
    <t>Cab02</t>
  </si>
  <si>
    <t>Ronica( Cash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</si>
</sst>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9C0006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5" fillId="3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1" fillId="2" borderId="1" xfId="1"/>
    <xf numFmtId="0" fontId="5" fillId="3" borderId="0" xfId="2"/>
    <xf numFmtId="0" fontId="6" fillId="4" borderId="0" xfId="0" applyFont="1" applyFill="1"/>
    <xf numFmtId="0" fontId="0" fillId="4" borderId="0" xfId="0" applyFill="1"/>
    <xf numFmtId="0" fontId="7" fillId="5" borderId="0" xfId="3"/>
    <xf numFmtId="0" fontId="8" fillId="0" borderId="0" xfId="0" applyFont="1"/>
    <xf numFmtId="0" fontId="9" fillId="3" borderId="0" xfId="2" applyFont="1"/>
    <xf numFmtId="0" fontId="10" fillId="4" borderId="0" xfId="0" applyFont="1" applyFill="1"/>
    <xf numFmtId="0" fontId="10" fillId="0" borderId="0" xfId="0" applyFont="1"/>
    <xf numFmtId="0" fontId="11" fillId="4" borderId="0" xfId="0" applyFont="1" applyFill="1"/>
    <xf numFmtId="0" fontId="12" fillId="2" borderId="1" xfId="1" applyFont="1"/>
    <xf numFmtId="0" fontId="14" fillId="0" borderId="0" xfId="0" applyFont="1"/>
    <xf numFmtId="0" fontId="13" fillId="6" borderId="1" xfId="4" applyBorder="1"/>
    <xf numFmtId="0" fontId="13" fillId="6" borderId="0" xfId="4"/>
    <xf numFmtId="0" fontId="0" fillId="0" borderId="0" xfId="0" applyAlignment="1">
      <alignment horizontal="center" wrapText="1"/>
    </xf>
  </cellXfs>
  <cellStyles count="5">
    <cellStyle name="Bad" xfId="2" builtinId="27"/>
    <cellStyle name="Calculation" xfId="1" builtinId="22"/>
    <cellStyle name="Good" xfId="3" builtinId="26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workbookViewId="0">
      <selection activeCell="F3" sqref="F3"/>
    </sheetView>
  </sheetViews>
  <sheetFormatPr defaultRowHeight="14.4" x14ac:dyDescent="0.3"/>
  <cols>
    <col min="1" max="1" width="17.77734375" style="2" customWidth="1"/>
    <col min="5" max="5" width="12" customWidth="1"/>
    <col min="7" max="7" width="57.5546875" customWidth="1"/>
    <col min="10" max="10" width="12.44140625" customWidth="1"/>
  </cols>
  <sheetData>
    <row r="1" spans="1:10" x14ac:dyDescent="0.3">
      <c r="A1" s="2">
        <v>1045</v>
      </c>
      <c r="B1" t="s">
        <v>1</v>
      </c>
      <c r="F1">
        <v>1045</v>
      </c>
      <c r="G1" t="s">
        <v>0</v>
      </c>
      <c r="J1" s="1">
        <v>43224</v>
      </c>
    </row>
    <row r="2" spans="1:10" x14ac:dyDescent="0.3">
      <c r="F2">
        <v>1068</v>
      </c>
      <c r="G2" t="s">
        <v>2</v>
      </c>
    </row>
    <row r="3" spans="1:10" x14ac:dyDescent="0.3">
      <c r="F3">
        <v>1068</v>
      </c>
      <c r="G3" t="s">
        <v>3</v>
      </c>
    </row>
    <row r="4" spans="1:10" x14ac:dyDescent="0.3">
      <c r="F4">
        <v>1079</v>
      </c>
      <c r="G4" t="s">
        <v>4</v>
      </c>
    </row>
    <row r="5" spans="1:10" x14ac:dyDescent="0.3">
      <c r="F5">
        <v>935</v>
      </c>
      <c r="G5" t="s">
        <v>0</v>
      </c>
    </row>
    <row r="6" spans="1:10" x14ac:dyDescent="0.3">
      <c r="F6">
        <v>968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AD131-2A67-44A9-979F-B284057B78FB}">
  <dimension ref="A1:AK63"/>
  <sheetViews>
    <sheetView tabSelected="1" topLeftCell="A47" workbookViewId="0">
      <selection activeCell="D58" sqref="D58"/>
    </sheetView>
  </sheetViews>
  <sheetFormatPr defaultRowHeight="14.4" x14ac:dyDescent="0.3"/>
  <cols>
    <col min="1" max="1" width="10.88671875" bestFit="1" customWidth="1"/>
    <col min="2" max="2" width="26.109375" customWidth="1"/>
    <col min="3" max="3" width="1" style="6" customWidth="1"/>
    <col min="4" max="4" width="9.109375" bestFit="1" customWidth="1"/>
    <col min="5" max="5" width="14.33203125" customWidth="1"/>
    <col min="6" max="6" width="13.5546875" customWidth="1"/>
    <col min="7" max="7" width="10.44140625" customWidth="1"/>
    <col min="8" max="8" width="11.33203125" customWidth="1"/>
    <col min="9" max="10" width="9.109375" bestFit="1" customWidth="1"/>
    <col min="11" max="11" width="12.44140625" customWidth="1"/>
    <col min="12" max="12" width="9" customWidth="1"/>
    <col min="13" max="13" width="11.5546875" style="8" customWidth="1"/>
    <col min="15" max="15" width="1.21875" style="7" customWidth="1"/>
    <col min="21" max="21" width="28.77734375" customWidth="1"/>
    <col min="23" max="23" width="19.77734375" customWidth="1"/>
    <col min="24" max="24" width="1.6640625" customWidth="1"/>
    <col min="25" max="25" width="18" customWidth="1"/>
    <col min="28" max="28" width="16" customWidth="1"/>
    <col min="29" max="29" width="8.88671875" style="5"/>
    <col min="30" max="30" width="14" style="5" customWidth="1"/>
    <col min="31" max="31" width="13" style="5" customWidth="1"/>
    <col min="32" max="32" width="20.21875" customWidth="1"/>
    <col min="35" max="35" width="23.77734375" customWidth="1"/>
    <col min="36" max="36" width="12.21875" customWidth="1"/>
  </cols>
  <sheetData>
    <row r="1" spans="1:37" x14ac:dyDescent="0.3">
      <c r="A1">
        <f>1045+935</f>
        <v>1980</v>
      </c>
      <c r="B1" t="s">
        <v>11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26</v>
      </c>
      <c r="I1" s="3" t="s">
        <v>31</v>
      </c>
      <c r="J1" s="3" t="s">
        <v>32</v>
      </c>
      <c r="K1" s="3" t="s">
        <v>36</v>
      </c>
      <c r="L1" s="3" t="s">
        <v>4</v>
      </c>
      <c r="N1" t="s">
        <v>33</v>
      </c>
      <c r="T1">
        <v>1980</v>
      </c>
      <c r="U1" t="s">
        <v>8</v>
      </c>
      <c r="W1" t="s">
        <v>12</v>
      </c>
      <c r="Y1" t="s">
        <v>13</v>
      </c>
      <c r="AA1" t="s">
        <v>14</v>
      </c>
      <c r="AB1" t="s">
        <v>45</v>
      </c>
      <c r="AC1" s="5" t="s">
        <v>15</v>
      </c>
      <c r="AG1" t="s">
        <v>17</v>
      </c>
      <c r="AI1" t="s">
        <v>19</v>
      </c>
      <c r="AJ1" t="s">
        <v>20</v>
      </c>
    </row>
    <row r="2" spans="1:37" ht="24.6" customHeight="1" x14ac:dyDescent="0.55000000000000004">
      <c r="A2">
        <f>1068+968</f>
        <v>2036</v>
      </c>
      <c r="B2" t="s">
        <v>5</v>
      </c>
      <c r="D2">
        <v>2000</v>
      </c>
      <c r="E2">
        <v>349</v>
      </c>
      <c r="F2">
        <v>685</v>
      </c>
      <c r="G2">
        <v>1000</v>
      </c>
      <c r="H2">
        <f>1059+968</f>
        <v>2027</v>
      </c>
      <c r="I2">
        <f>1059+968</f>
        <v>2027</v>
      </c>
      <c r="J2">
        <v>1000</v>
      </c>
      <c r="K2">
        <v>2000</v>
      </c>
      <c r="L2">
        <v>2047</v>
      </c>
      <c r="N2">
        <f>SUM(D2:D50) + SUM(E2:E50) + SUM(F2:F50) + SUM(G2:G50) +SUM(H2:H50) + SUM(I2:I50) +SUM(J2:J50) + SUM(L2:L50) + SUM(K2:K50)</f>
        <v>25512</v>
      </c>
      <c r="Q2" s="9">
        <f>N2-W2</f>
        <v>0</v>
      </c>
      <c r="T2">
        <v>2036</v>
      </c>
      <c r="U2" t="s">
        <v>9</v>
      </c>
      <c r="W2" s="4">
        <f>N2</f>
        <v>25512</v>
      </c>
      <c r="Y2" s="4">
        <f>SUM(T1:T50)</f>
        <v>28920</v>
      </c>
      <c r="AC2" s="5">
        <v>14272</v>
      </c>
      <c r="AD2" s="5" t="s">
        <v>16</v>
      </c>
      <c r="AF2" t="s">
        <v>18</v>
      </c>
      <c r="AG2">
        <f>14272-1980-600-1000-349-5500-2562-292-450-292-500 + 1000 + 1000 +2000-4000</f>
        <v>747</v>
      </c>
      <c r="AI2" s="19" t="s">
        <v>55</v>
      </c>
      <c r="AJ2" t="s">
        <v>41</v>
      </c>
      <c r="AK2">
        <f>199+399</f>
        <v>598</v>
      </c>
    </row>
    <row r="3" spans="1:37" x14ac:dyDescent="0.3">
      <c r="A3">
        <f>1079+968</f>
        <v>2047</v>
      </c>
      <c r="B3" t="s">
        <v>6</v>
      </c>
      <c r="D3">
        <v>500</v>
      </c>
      <c r="E3">
        <v>300</v>
      </c>
      <c r="G3">
        <v>500</v>
      </c>
      <c r="H3">
        <v>349</v>
      </c>
      <c r="I3">
        <v>1000</v>
      </c>
      <c r="J3">
        <v>663</v>
      </c>
      <c r="K3">
        <v>1000</v>
      </c>
      <c r="L3">
        <v>1000</v>
      </c>
      <c r="T3">
        <v>2036</v>
      </c>
      <c r="U3" t="s">
        <v>10</v>
      </c>
      <c r="AA3" s="3">
        <f>W2-Y2</f>
        <v>-3408</v>
      </c>
      <c r="AB3" s="3">
        <f>AA3+Q2</f>
        <v>-3408</v>
      </c>
      <c r="AI3" s="19"/>
    </row>
    <row r="4" spans="1:37" x14ac:dyDescent="0.3">
      <c r="A4">
        <v>2036</v>
      </c>
      <c r="B4" t="s">
        <v>7</v>
      </c>
      <c r="E4">
        <v>100</v>
      </c>
      <c r="H4">
        <v>1000</v>
      </c>
      <c r="J4">
        <v>4000</v>
      </c>
      <c r="L4">
        <v>100</v>
      </c>
      <c r="T4">
        <v>2047</v>
      </c>
      <c r="U4" t="s">
        <v>4</v>
      </c>
      <c r="AC4" s="5" t="s">
        <v>40</v>
      </c>
      <c r="AE4" s="5">
        <f>SUM(AK2:AK50)</f>
        <v>598</v>
      </c>
      <c r="AI4" s="19"/>
    </row>
    <row r="5" spans="1:37" x14ac:dyDescent="0.3">
      <c r="A5">
        <v>1000</v>
      </c>
      <c r="B5" t="s">
        <v>21</v>
      </c>
      <c r="E5">
        <v>120</v>
      </c>
      <c r="L5">
        <v>650</v>
      </c>
      <c r="T5">
        <v>1000</v>
      </c>
      <c r="U5" t="s">
        <v>22</v>
      </c>
      <c r="AI5" s="19"/>
    </row>
    <row r="6" spans="1:37" x14ac:dyDescent="0.3">
      <c r="A6">
        <v>349</v>
      </c>
      <c r="B6" t="s">
        <v>21</v>
      </c>
      <c r="E6">
        <v>75</v>
      </c>
      <c r="T6">
        <v>370</v>
      </c>
      <c r="U6" t="s">
        <v>23</v>
      </c>
      <c r="AI6" s="19"/>
    </row>
    <row r="7" spans="1:37" x14ac:dyDescent="0.3">
      <c r="A7">
        <v>292</v>
      </c>
      <c r="B7" t="s">
        <v>21</v>
      </c>
      <c r="E7">
        <v>300</v>
      </c>
      <c r="T7">
        <v>342</v>
      </c>
      <c r="U7" t="s">
        <v>24</v>
      </c>
      <c r="AI7" s="19"/>
    </row>
    <row r="8" spans="1:37" x14ac:dyDescent="0.3">
      <c r="A8">
        <v>292</v>
      </c>
      <c r="B8" t="s">
        <v>21</v>
      </c>
      <c r="E8">
        <v>220</v>
      </c>
      <c r="T8">
        <v>342</v>
      </c>
      <c r="U8" t="s">
        <v>25</v>
      </c>
      <c r="AI8" s="19"/>
    </row>
    <row r="9" spans="1:37" x14ac:dyDescent="0.3">
      <c r="A9">
        <v>349</v>
      </c>
      <c r="B9" t="s">
        <v>34</v>
      </c>
      <c r="E9">
        <v>1000</v>
      </c>
      <c r="T9">
        <v>349</v>
      </c>
      <c r="U9" t="s">
        <v>38</v>
      </c>
      <c r="AI9" s="19"/>
    </row>
    <row r="10" spans="1:37" x14ac:dyDescent="0.3">
      <c r="A10">
        <v>349</v>
      </c>
      <c r="B10" t="s">
        <v>35</v>
      </c>
      <c r="E10">
        <v>-500</v>
      </c>
      <c r="T10">
        <v>349</v>
      </c>
      <c r="U10" t="s">
        <v>39</v>
      </c>
      <c r="AI10" s="19"/>
    </row>
    <row r="11" spans="1:37" x14ac:dyDescent="0.3">
      <c r="A11">
        <v>2000</v>
      </c>
      <c r="B11" t="s">
        <v>36</v>
      </c>
      <c r="T11" s="16">
        <v>1902</v>
      </c>
      <c r="U11" t="s">
        <v>37</v>
      </c>
      <c r="AI11" s="19"/>
    </row>
    <row r="12" spans="1:37" x14ac:dyDescent="0.3">
      <c r="T12">
        <v>160</v>
      </c>
      <c r="U12" t="s">
        <v>46</v>
      </c>
      <c r="AI12" s="19"/>
    </row>
    <row r="13" spans="1:37" x14ac:dyDescent="0.3">
      <c r="A13">
        <v>1000</v>
      </c>
      <c r="B13" t="s">
        <v>67</v>
      </c>
      <c r="T13">
        <v>170</v>
      </c>
      <c r="U13" t="s">
        <v>47</v>
      </c>
      <c r="AI13" s="19"/>
    </row>
    <row r="14" spans="1:37" x14ac:dyDescent="0.3">
      <c r="A14">
        <v>1000</v>
      </c>
      <c r="B14" t="s">
        <v>42</v>
      </c>
      <c r="T14">
        <v>300</v>
      </c>
      <c r="U14" t="s">
        <v>48</v>
      </c>
      <c r="AI14" s="19"/>
    </row>
    <row r="15" spans="1:37" x14ac:dyDescent="0.3">
      <c r="A15">
        <v>1000</v>
      </c>
      <c r="B15" t="s">
        <v>43</v>
      </c>
      <c r="T15">
        <v>120</v>
      </c>
      <c r="U15" t="s">
        <v>49</v>
      </c>
      <c r="AI15" s="19"/>
    </row>
    <row r="16" spans="1:37" x14ac:dyDescent="0.3">
      <c r="A16">
        <v>1000</v>
      </c>
      <c r="B16" t="s">
        <v>44</v>
      </c>
      <c r="T16">
        <v>100</v>
      </c>
      <c r="U16" t="s">
        <v>49</v>
      </c>
      <c r="AI16" s="19"/>
    </row>
    <row r="17" spans="1:35" x14ac:dyDescent="0.3">
      <c r="A17">
        <v>400</v>
      </c>
      <c r="B17" t="s">
        <v>34</v>
      </c>
      <c r="T17">
        <v>100</v>
      </c>
      <c r="U17" t="s">
        <v>50</v>
      </c>
      <c r="AI17" s="19"/>
    </row>
    <row r="18" spans="1:35" x14ac:dyDescent="0.3">
      <c r="A18">
        <v>220</v>
      </c>
      <c r="B18" t="s">
        <v>52</v>
      </c>
      <c r="T18">
        <v>500</v>
      </c>
      <c r="U18" t="s">
        <v>51</v>
      </c>
      <c r="AI18" s="19"/>
    </row>
    <row r="19" spans="1:35" x14ac:dyDescent="0.3">
      <c r="A19">
        <v>100</v>
      </c>
      <c r="T19">
        <v>220</v>
      </c>
      <c r="U19" t="s">
        <v>51</v>
      </c>
      <c r="AI19" s="19"/>
    </row>
    <row r="20" spans="1:35" x14ac:dyDescent="0.3">
      <c r="T20">
        <v>4000</v>
      </c>
      <c r="U20" t="s">
        <v>54</v>
      </c>
      <c r="AI20" s="19"/>
    </row>
    <row r="21" spans="1:35" x14ac:dyDescent="0.3">
      <c r="T21">
        <v>1770</v>
      </c>
      <c r="U21" t="s">
        <v>53</v>
      </c>
      <c r="AI21" s="19"/>
    </row>
    <row r="22" spans="1:35" x14ac:dyDescent="0.3">
      <c r="T22">
        <v>500</v>
      </c>
      <c r="U22" t="s">
        <v>51</v>
      </c>
      <c r="AI22" s="19"/>
    </row>
    <row r="23" spans="1:35" x14ac:dyDescent="0.3">
      <c r="T23">
        <v>200</v>
      </c>
      <c r="U23" t="s">
        <v>56</v>
      </c>
      <c r="AI23" s="19"/>
    </row>
    <row r="24" spans="1:35" x14ac:dyDescent="0.3">
      <c r="T24" s="3">
        <v>500</v>
      </c>
      <c r="U24" s="3" t="s">
        <v>57</v>
      </c>
      <c r="AI24" s="19"/>
    </row>
    <row r="25" spans="1:35" x14ac:dyDescent="0.3">
      <c r="T25">
        <v>1370</v>
      </c>
      <c r="U25" t="s">
        <v>58</v>
      </c>
      <c r="AI25" s="19"/>
    </row>
    <row r="26" spans="1:35" x14ac:dyDescent="0.3">
      <c r="T26">
        <f>60+120</f>
        <v>180</v>
      </c>
      <c r="U26" t="s">
        <v>59</v>
      </c>
      <c r="AI26" s="19"/>
    </row>
    <row r="27" spans="1:35" x14ac:dyDescent="0.3">
      <c r="T27">
        <v>1635</v>
      </c>
      <c r="U27" t="s">
        <v>53</v>
      </c>
      <c r="AI27" s="19"/>
    </row>
    <row r="28" spans="1:35" x14ac:dyDescent="0.3">
      <c r="T28">
        <v>1300</v>
      </c>
      <c r="U28" t="s">
        <v>48</v>
      </c>
      <c r="AI28" s="19"/>
    </row>
    <row r="29" spans="1:35" x14ac:dyDescent="0.3">
      <c r="T29">
        <v>550</v>
      </c>
      <c r="U29" t="s">
        <v>60</v>
      </c>
      <c r="AI29" s="19"/>
    </row>
    <row r="30" spans="1:35" x14ac:dyDescent="0.3">
      <c r="T30" s="3">
        <f>70+0</f>
        <v>70</v>
      </c>
      <c r="U30" s="3" t="s">
        <v>61</v>
      </c>
      <c r="AI30" s="19"/>
    </row>
    <row r="31" spans="1:35" x14ac:dyDescent="0.3">
      <c r="T31">
        <v>90</v>
      </c>
      <c r="U31" t="s">
        <v>62</v>
      </c>
      <c r="AI31" s="19"/>
    </row>
    <row r="32" spans="1:35" x14ac:dyDescent="0.3">
      <c r="T32">
        <v>1220</v>
      </c>
      <c r="U32" t="s">
        <v>58</v>
      </c>
      <c r="AI32" s="19"/>
    </row>
    <row r="33" spans="20:35" x14ac:dyDescent="0.3">
      <c r="T33">
        <v>30</v>
      </c>
      <c r="U33" t="s">
        <v>63</v>
      </c>
      <c r="AI33" s="19"/>
    </row>
    <row r="34" spans="20:35" x14ac:dyDescent="0.3">
      <c r="T34">
        <f>80+75</f>
        <v>155</v>
      </c>
      <c r="U34" t="s">
        <v>64</v>
      </c>
      <c r="AI34" s="19"/>
    </row>
    <row r="35" spans="20:35" x14ac:dyDescent="0.3">
      <c r="T35">
        <v>542</v>
      </c>
      <c r="U35" t="s">
        <v>65</v>
      </c>
      <c r="AI35" s="19"/>
    </row>
    <row r="36" spans="20:35" x14ac:dyDescent="0.3">
      <c r="T36">
        <v>385</v>
      </c>
      <c r="U36" t="s">
        <v>66</v>
      </c>
      <c r="AI36" s="19"/>
    </row>
    <row r="37" spans="20:35" x14ac:dyDescent="0.3">
      <c r="AI37" s="19"/>
    </row>
    <row r="38" spans="20:35" x14ac:dyDescent="0.3">
      <c r="AI38" s="19"/>
    </row>
    <row r="39" spans="20:35" x14ac:dyDescent="0.3">
      <c r="AI39" s="19"/>
    </row>
    <row r="40" spans="20:35" x14ac:dyDescent="0.3">
      <c r="AI40" s="19"/>
    </row>
    <row r="56" spans="1:31" s="13" customFormat="1" ht="25.8" x14ac:dyDescent="0.5">
      <c r="A56" s="10">
        <f>SUM(A1:A55)</f>
        <v>17450</v>
      </c>
      <c r="B56" s="10"/>
      <c r="C56" s="11"/>
      <c r="D56" s="18">
        <f>SUM(D2:D50)</f>
        <v>2500</v>
      </c>
      <c r="E56" s="18">
        <f t="shared" ref="E56:L56" si="0">SUM(E2:E50)</f>
        <v>1964</v>
      </c>
      <c r="F56" s="18">
        <f t="shared" si="0"/>
        <v>685</v>
      </c>
      <c r="G56" s="18">
        <f t="shared" si="0"/>
        <v>1500</v>
      </c>
      <c r="H56" s="18">
        <f t="shared" si="0"/>
        <v>3376</v>
      </c>
      <c r="I56" s="18">
        <f t="shared" si="0"/>
        <v>3027</v>
      </c>
      <c r="J56" s="18">
        <f t="shared" si="0"/>
        <v>5663</v>
      </c>
      <c r="K56" s="18">
        <f t="shared" si="0"/>
        <v>3000</v>
      </c>
      <c r="L56" s="17">
        <f t="shared" si="0"/>
        <v>3797</v>
      </c>
      <c r="M56" s="12"/>
      <c r="O56" s="14"/>
      <c r="AC56" s="15"/>
      <c r="AD56" s="15"/>
      <c r="AE56" s="15"/>
    </row>
    <row r="58" spans="1:31" x14ac:dyDescent="0.3">
      <c r="D58" s="6">
        <f>(Y2/10)-D56</f>
        <v>392</v>
      </c>
      <c r="E58">
        <f>(Y2/10)-E56</f>
        <v>928</v>
      </c>
      <c r="F58" s="6">
        <f>(Y2/10)-F56</f>
        <v>2207</v>
      </c>
      <c r="G58">
        <f>(Y2/10)-G56</f>
        <v>1392</v>
      </c>
      <c r="H58" s="6">
        <f>(Y2/10)-H56</f>
        <v>-484</v>
      </c>
      <c r="I58" s="6">
        <f>(Y2/10)-I56</f>
        <v>-135</v>
      </c>
      <c r="J58">
        <f>(Y2/10)-J56</f>
        <v>-2771</v>
      </c>
      <c r="K58">
        <f>(Y2/10)-K56</f>
        <v>-108</v>
      </c>
      <c r="L58" s="6">
        <f>(Y2/10)-L56</f>
        <v>-905</v>
      </c>
    </row>
    <row r="62" spans="1:31" x14ac:dyDescent="0.3">
      <c r="F62">
        <f>SUM(D58:L58)</f>
        <v>516</v>
      </c>
    </row>
    <row r="63" spans="1:31" x14ac:dyDescent="0.3">
      <c r="I63">
        <f>905-125</f>
        <v>780</v>
      </c>
    </row>
  </sheetData>
  <mergeCells count="1">
    <mergeCell ref="AI2:AI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2018-05-22T11:57:29Z</dcterms:modified>
</cp:coreProperties>
</file>